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0515" windowHeight="9780" activeTab="1"/>
  </bookViews>
  <sheets>
    <sheet name="Feuil1" sheetId="1" r:id="rId1"/>
    <sheet name="Feuil2" sheetId="2" r:id="rId2"/>
  </sheets>
  <calcPr calcId="125725"/>
</workbook>
</file>

<file path=xl/calcChain.xml><?xml version="1.0" encoding="utf-8"?>
<calcChain xmlns="http://schemas.openxmlformats.org/spreadsheetml/2006/main">
  <c r="G13" i="2"/>
  <c r="G12"/>
  <c r="G11"/>
  <c r="F10"/>
  <c r="G7"/>
  <c r="F6"/>
  <c r="D5"/>
  <c r="C5"/>
  <c r="C9" s="1"/>
  <c r="G3"/>
  <c r="G15" s="1"/>
  <c r="F2"/>
  <c r="F15" s="1"/>
  <c r="E1"/>
  <c r="E5" s="1"/>
  <c r="E9" s="1"/>
  <c r="B4" i="1"/>
  <c r="B10"/>
  <c r="B8"/>
  <c r="B3"/>
  <c r="B5" l="1"/>
  <c r="B6" s="1"/>
  <c r="B7" s="1"/>
  <c r="B9" s="1"/>
  <c r="D10" l="1"/>
  <c r="B11"/>
</calcChain>
</file>

<file path=xl/sharedStrings.xml><?xml version="1.0" encoding="utf-8"?>
<sst xmlns="http://schemas.openxmlformats.org/spreadsheetml/2006/main" count="22" uniqueCount="21">
  <si>
    <t>Résultat comptable avant IS et rémunération du gérant</t>
  </si>
  <si>
    <t>Rémunération déductible du gérant</t>
  </si>
  <si>
    <t>Résultat comptable avant IS</t>
  </si>
  <si>
    <t xml:space="preserve"> - IS (81 207 - 4338) X 33 1/3%</t>
  </si>
  <si>
    <t>Bénéfice à répartir (résultat net comptable)</t>
  </si>
  <si>
    <t>- Réserve légale 5 % 38 622,45</t>
  </si>
  <si>
    <t>Bénéfice distribuable</t>
  </si>
  <si>
    <t>Intérêts statutaires 5 % 300 000</t>
  </si>
  <si>
    <t>Solde</t>
  </si>
  <si>
    <t xml:space="preserve">Vérification </t>
  </si>
  <si>
    <t>Superdividendes 36 000 - 15 000</t>
  </si>
  <si>
    <t>20 % 21 691,12</t>
  </si>
  <si>
    <t>IB</t>
  </si>
  <si>
    <t>Rémunération du pers</t>
  </si>
  <si>
    <t>Pers, charges à payer</t>
  </si>
  <si>
    <t>Résultat</t>
  </si>
  <si>
    <t>Réserves légale</t>
  </si>
  <si>
    <t>As, dividendes à payer</t>
  </si>
  <si>
    <t>Réserves facultatives</t>
  </si>
  <si>
    <t>---------------------------</t>
  </si>
  <si>
    <t>État, IB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</si>
</sst>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4" fontId="0" fillId="0" borderId="1" xfId="0" quotePrefix="1" applyNumberFormat="1" applyBorder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zoomScale="120" zoomScaleNormal="120" workbookViewId="0">
      <selection activeCell="B14" sqref="B14"/>
    </sheetView>
  </sheetViews>
  <sheetFormatPr baseColWidth="10" defaultRowHeight="15"/>
  <cols>
    <col min="1" max="1" width="49.28515625" style="1" customWidth="1"/>
    <col min="2" max="2" width="11.42578125" style="1" customWidth="1"/>
    <col min="3" max="3" width="4.140625" style="1" customWidth="1"/>
    <col min="4" max="4" width="11.42578125" style="1"/>
    <col min="5" max="5" width="13.85546875" style="1" customWidth="1"/>
    <col min="6" max="16384" width="11.42578125" style="1"/>
  </cols>
  <sheetData>
    <row r="1" spans="1:5">
      <c r="A1" s="1" t="s">
        <v>0</v>
      </c>
      <c r="B1" s="1">
        <v>68583.45</v>
      </c>
    </row>
    <row r="2" spans="1:5">
      <c r="A2" s="2" t="s">
        <v>1</v>
      </c>
      <c r="B2" s="2">
        <v>-4338.22</v>
      </c>
    </row>
    <row r="3" spans="1:5">
      <c r="A3" s="1" t="s">
        <v>2</v>
      </c>
      <c r="B3" s="1">
        <f>B1+B2</f>
        <v>64245.229999999996</v>
      </c>
    </row>
    <row r="4" spans="1:5">
      <c r="A4" s="3" t="s">
        <v>3</v>
      </c>
      <c r="B4" s="2">
        <f>-ROUND((81207+B2)/3,0)</f>
        <v>-25623</v>
      </c>
    </row>
    <row r="5" spans="1:5">
      <c r="A5" s="1" t="s">
        <v>4</v>
      </c>
      <c r="B5" s="1">
        <f>B3+B4</f>
        <v>38622.229999999996</v>
      </c>
    </row>
    <row r="6" spans="1:5">
      <c r="A6" s="3" t="s">
        <v>5</v>
      </c>
      <c r="B6" s="2">
        <f>-ROUND(5%*B5,2)</f>
        <v>-1931.11</v>
      </c>
    </row>
    <row r="7" spans="1:5">
      <c r="A7" s="1" t="s">
        <v>6</v>
      </c>
      <c r="B7" s="1">
        <f>B5+B6</f>
        <v>36691.119999999995</v>
      </c>
    </row>
    <row r="8" spans="1:5">
      <c r="A8" s="2" t="s">
        <v>7</v>
      </c>
      <c r="B8" s="2">
        <f>-5%*300000</f>
        <v>-15000</v>
      </c>
    </row>
    <row r="9" spans="1:5">
      <c r="A9" s="1" t="s">
        <v>8</v>
      </c>
      <c r="B9" s="1">
        <f>B7+B8</f>
        <v>21691.119999999995</v>
      </c>
      <c r="D9" s="1" t="s">
        <v>9</v>
      </c>
      <c r="E9" s="1" t="s">
        <v>11</v>
      </c>
    </row>
    <row r="10" spans="1:5">
      <c r="A10" s="2" t="s">
        <v>10</v>
      </c>
      <c r="B10" s="2">
        <f>-36000-B8</f>
        <v>-21000</v>
      </c>
      <c r="D10" s="1">
        <f>B9*20%</f>
        <v>4338.2239999999993</v>
      </c>
    </row>
    <row r="11" spans="1:5">
      <c r="A11" s="1" t="s">
        <v>18</v>
      </c>
      <c r="B11" s="1">
        <f>B9+B10</f>
        <v>691.11999999999534</v>
      </c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5"/>
  <sheetViews>
    <sheetView tabSelected="1" workbookViewId="0">
      <selection activeCell="D9" sqref="D9"/>
    </sheetView>
  </sheetViews>
  <sheetFormatPr baseColWidth="10" defaultRowHeight="15"/>
  <cols>
    <col min="1" max="2" width="7.28515625" style="7" customWidth="1"/>
    <col min="3" max="3" width="24" customWidth="1"/>
    <col min="5" max="5" width="24" customWidth="1"/>
    <col min="6" max="7" width="10.140625" customWidth="1"/>
  </cols>
  <sheetData>
    <row r="1" spans="1:7">
      <c r="C1" s="4" t="s">
        <v>19</v>
      </c>
      <c r="D1" s="6">
        <v>40908</v>
      </c>
      <c r="E1" s="5" t="str">
        <f>C1</f>
        <v>---------------------------</v>
      </c>
    </row>
    <row r="2" spans="1:7">
      <c r="A2" s="10">
        <v>695</v>
      </c>
      <c r="B2" s="10"/>
      <c r="C2" t="s">
        <v>12</v>
      </c>
      <c r="E2" s="1"/>
      <c r="F2" s="8">
        <f>-Feuil1!B4</f>
        <v>25623</v>
      </c>
      <c r="G2" s="9"/>
    </row>
    <row r="3" spans="1:7">
      <c r="A3" s="10"/>
      <c r="B3" s="10">
        <v>444</v>
      </c>
      <c r="E3" t="s">
        <v>20</v>
      </c>
      <c r="F3" s="9"/>
      <c r="G3" s="8">
        <f>F2</f>
        <v>25623</v>
      </c>
    </row>
    <row r="4" spans="1:7">
      <c r="A4" s="10"/>
      <c r="B4" s="10"/>
      <c r="F4" s="9"/>
      <c r="G4" s="9"/>
    </row>
    <row r="5" spans="1:7">
      <c r="A5" s="10"/>
      <c r="B5" s="10"/>
      <c r="C5" s="5" t="str">
        <f>C1</f>
        <v>---------------------------</v>
      </c>
      <c r="D5" s="6">
        <f>D1</f>
        <v>40908</v>
      </c>
      <c r="E5" s="5" t="str">
        <f t="shared" ref="E5" si="0">E1</f>
        <v>---------------------------</v>
      </c>
      <c r="F5" s="9"/>
      <c r="G5" s="9"/>
    </row>
    <row r="6" spans="1:7">
      <c r="A6" s="10">
        <v>641</v>
      </c>
      <c r="B6" s="10"/>
      <c r="C6" t="s">
        <v>13</v>
      </c>
      <c r="F6" s="8">
        <f>-Feuil1!B2</f>
        <v>4338.22</v>
      </c>
      <c r="G6" s="9"/>
    </row>
    <row r="7" spans="1:7">
      <c r="A7" s="10"/>
      <c r="B7" s="10">
        <v>4286</v>
      </c>
      <c r="E7" t="s">
        <v>14</v>
      </c>
      <c r="F7" s="9"/>
      <c r="G7" s="8">
        <f>F6</f>
        <v>4338.22</v>
      </c>
    </row>
    <row r="8" spans="1:7">
      <c r="A8" s="10"/>
      <c r="B8" s="10"/>
      <c r="F8" s="9"/>
      <c r="G8" s="9"/>
    </row>
    <row r="9" spans="1:7">
      <c r="A9" s="10"/>
      <c r="B9" s="10"/>
      <c r="C9" s="5" t="str">
        <f>C5</f>
        <v>---------------------------</v>
      </c>
      <c r="D9" s="6">
        <v>41066</v>
      </c>
      <c r="E9" s="5" t="str">
        <f t="shared" ref="E9" si="1">E5</f>
        <v>---------------------------</v>
      </c>
      <c r="F9" s="9"/>
      <c r="G9" s="9"/>
    </row>
    <row r="10" spans="1:7">
      <c r="A10" s="10">
        <v>120</v>
      </c>
      <c r="B10" s="10"/>
      <c r="C10" t="s">
        <v>15</v>
      </c>
      <c r="F10" s="8">
        <f>Feuil1!B5</f>
        <v>38622.229999999996</v>
      </c>
      <c r="G10" s="9"/>
    </row>
    <row r="11" spans="1:7">
      <c r="A11" s="10"/>
      <c r="B11" s="10">
        <v>1061</v>
      </c>
      <c r="E11" t="s">
        <v>16</v>
      </c>
      <c r="F11" s="9"/>
      <c r="G11" s="8">
        <f>-Feuil1!B6</f>
        <v>1931.11</v>
      </c>
    </row>
    <row r="12" spans="1:7">
      <c r="A12" s="10"/>
      <c r="B12" s="10">
        <v>457</v>
      </c>
      <c r="E12" t="s">
        <v>17</v>
      </c>
      <c r="F12" s="9"/>
      <c r="G12" s="8">
        <f>-Feuil1!B10-Feuil1!B8</f>
        <v>36000</v>
      </c>
    </row>
    <row r="13" spans="1:7">
      <c r="A13" s="10"/>
      <c r="B13" s="10">
        <v>1068</v>
      </c>
      <c r="E13" t="s">
        <v>18</v>
      </c>
      <c r="F13" s="9"/>
      <c r="G13" s="8">
        <f>Feuil1!B11</f>
        <v>691.11999999999534</v>
      </c>
    </row>
    <row r="15" spans="1:7">
      <c r="F15" s="1">
        <f>SUM(F2:F14)</f>
        <v>68583.45</v>
      </c>
      <c r="G15" s="1">
        <f>SUM(G2:G14)</f>
        <v>68583.45</v>
      </c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Klodawski</dc:creator>
  <cp:lastModifiedBy>Didier Klodawski</cp:lastModifiedBy>
  <cp:lastPrinted>2012-03-18T23:38:03Z</cp:lastPrinted>
  <dcterms:created xsi:type="dcterms:W3CDTF">2012-03-18T23:20:20Z</dcterms:created>
  <dcterms:modified xsi:type="dcterms:W3CDTF">2012-03-18T23:46:34Z</dcterms:modified>
</cp:coreProperties>
</file>